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25" activeTab="0"/>
  </bookViews>
  <sheets>
    <sheet name="2022-2024 кор" sheetId="1" r:id="rId1"/>
  </sheets>
  <definedNames>
    <definedName name="_xlnm.Print_Area" localSheetId="0">'2022-2024 кор'!$A$1:$H$57</definedName>
  </definedNames>
  <calcPr fullCalcOnLoad="1"/>
</workbook>
</file>

<file path=xl/comments1.xml><?xml version="1.0" encoding="utf-8"?>
<comments xmlns="http://schemas.openxmlformats.org/spreadsheetml/2006/main">
  <authors>
    <author>Шестых Инна Михайловна</author>
  </authors>
  <commentList>
    <comment ref="D20" authorId="0">
      <text>
        <r>
          <rPr>
            <sz val="9"/>
            <rFont val="Tahoma"/>
            <family val="2"/>
          </rPr>
          <t xml:space="preserve">4 770 000 - факт
2 650 000 - перекредитация
</t>
        </r>
      </text>
    </comment>
    <comment ref="F20" authorId="0">
      <text>
        <r>
          <rPr>
            <sz val="9"/>
            <rFont val="Tahoma"/>
            <family val="2"/>
          </rPr>
          <t>3 000 000-все годовые контракты
1 850 000-на погаш-е УФК</t>
        </r>
      </text>
    </comment>
    <comment ref="G20" authorId="0">
      <text>
        <r>
          <rPr>
            <sz val="9"/>
            <rFont val="Tahoma"/>
            <family val="2"/>
          </rPr>
          <t>3 000 000-все годовые контракты
1 950 000-на погаш-е УФК</t>
        </r>
      </text>
    </comment>
    <comment ref="H20" authorId="0">
      <text>
        <r>
          <rPr>
            <sz val="9"/>
            <rFont val="Tahoma"/>
            <family val="2"/>
          </rPr>
          <t>3 000 000-все годовые контракты
2 080 000-на погаш-е УФК</t>
        </r>
      </text>
    </comment>
    <comment ref="E37" authorId="0">
      <text>
        <r>
          <rPr>
            <sz val="9"/>
            <rFont val="Tahoma"/>
            <family val="2"/>
          </rPr>
          <t>увеличилось за счет возврата с области в размере 428 480 тр</t>
        </r>
      </text>
    </comment>
  </commentList>
</comments>
</file>

<file path=xl/sharedStrings.xml><?xml version="1.0" encoding="utf-8"?>
<sst xmlns="http://schemas.openxmlformats.org/spreadsheetml/2006/main" count="67" uniqueCount="62">
  <si>
    <t xml:space="preserve">к решению Воронежской </t>
  </si>
  <si>
    <t>городской Думы</t>
  </si>
  <si>
    <t>тыс. рублей</t>
  </si>
  <si>
    <t>№ 
п/п</t>
  </si>
  <si>
    <t>Код бюджетной 
классификации</t>
  </si>
  <si>
    <t>Кредиты кредитных организаций  в валюте Российской Федерации</t>
  </si>
  <si>
    <t>000 01 02 00 00 00 0000 000</t>
  </si>
  <si>
    <t>в валюте Российской Федерации</t>
  </si>
  <si>
    <t>000 01 02 00 00 00 0000 700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</si>
  <si>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</si>
  <si>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</si>
  <si>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</si>
  <si>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</si>
  <si>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000 01 02 00 00 04 0000 810</t>
  </si>
  <si>
    <t>000 01 03 00 00 00 0000 000</t>
  </si>
  <si>
    <t>бюджетный кредит на дороги (1077)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</si>
  <si>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</si>
  <si>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</si>
  <si>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</si>
  <si>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</si>
  <si>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</si>
  <si>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</si>
  <si>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</si>
  <si>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</si>
  <si>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</si>
  <si>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</si>
  <si>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</si>
  <si>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</si>
  <si>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</si>
  <si>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>В.Ф. Ходырев</t>
  </si>
  <si>
    <t>бюджетный кредит на частичное покрытие дефицита</t>
  </si>
  <si>
    <t>2022 год</t>
  </si>
  <si>
    <t>000 01 03 01 00 00 0000 700</t>
  </si>
  <si>
    <t>000 01 03 01 00 04 0000 710</t>
  </si>
  <si>
    <t>000 01 03 01 00 00 0000 800</t>
  </si>
  <si>
    <t>000 01 03 01 00 04 0000 810</t>
  </si>
  <si>
    <t>000 01 05 02 01 04 0000 510</t>
  </si>
  <si>
    <t>000 01 05 02 01 04 0000 610</t>
  </si>
  <si>
    <t>000 01 05 00 00 00 0000 000</t>
  </si>
  <si>
    <t>Наименование источников внутреннего финансирования дефицита бюджета</t>
  </si>
  <si>
    <t>Привлечение кредитов от кредитных организаций</t>
  </si>
  <si>
    <t>из них бюджетные кредиты на пополнение остатка средств на едином счете бюджета</t>
  </si>
  <si>
    <t>2023 год</t>
  </si>
  <si>
    <t>2020 год (ожид)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</si>
  <si>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</si>
  <si>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</si>
  <si>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</si>
  <si>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</si>
  <si>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</si>
  <si>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бюджетный кредит на покрытие временного кассового разрыва</t>
  </si>
  <si>
    <t>2024 год</t>
  </si>
  <si>
    <t>оценка 
2021 год</t>
  </si>
  <si>
    <t>Погашение городскими округами кредитов от кредитных организаций</t>
  </si>
  <si>
    <t>Привлечение городскими округами кредитов от кредитных организаций</t>
  </si>
  <si>
    <t>ИСТОЧНИКИ ВНУТРЕННЕГО ФИНАНСИРОВАНИЯ ДЕФИЦИТА БЮДЖЕТА 
ГОРОДСКОГО ОКРУГА ГОРОД ВОРОНЕЖ НА 2022 ГОД И НА ПЛАНОВЫЙ ПЕРИОД 2023 И 2024 ГОДОВ</t>
  </si>
  <si>
    <t>«Приложение № 3 к решению Воронежской городской Думы от 22.12.2021 №  370-V
«О бюджете городского округа город Воронеж на 2022 год и на плановый период 2023 и 2024 годов»</t>
  </si>
  <si>
    <t>».</t>
  </si>
  <si>
    <t xml:space="preserve">                              Глава городского округа</t>
  </si>
  <si>
    <t xml:space="preserve">                              город Воронеж                                                                                                                                                                   </t>
  </si>
  <si>
    <t xml:space="preserve">                                                  В.Ю. Кстенин</t>
  </si>
  <si>
    <t>Приложение № 2</t>
  </si>
  <si>
    <t>от__________ № 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</si>
</sst>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2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172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72" fontId="2" fillId="0" borderId="14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Alignment="1">
      <alignment/>
    </xf>
    <xf numFmtId="172" fontId="9" fillId="0" borderId="10" xfId="0" applyNumberFormat="1" applyFont="1" applyBorder="1" applyAlignment="1">
      <alignment horizontal="center" vertical="top"/>
    </xf>
    <xf numFmtId="172" fontId="9" fillId="0" borderId="13" xfId="0" applyNumberFormat="1" applyFont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10" fillId="0" borderId="11" xfId="0" applyNumberFormat="1" applyFont="1" applyFill="1" applyBorder="1" applyAlignment="1" applyProtection="1">
      <alignment horizontal="center" vertical="top"/>
      <protection locked="0"/>
    </xf>
    <xf numFmtId="172" fontId="9" fillId="0" borderId="11" xfId="0" applyNumberFormat="1" applyFont="1" applyFill="1" applyBorder="1" applyAlignment="1">
      <alignment horizontal="center" vertical="top"/>
    </xf>
    <xf numFmtId="172" fontId="9" fillId="0" borderId="10" xfId="0" applyNumberFormat="1" applyFont="1" applyFill="1" applyBorder="1" applyAlignment="1">
      <alignment horizontal="center" vertical="top"/>
    </xf>
    <xf numFmtId="172" fontId="9" fillId="0" borderId="15" xfId="0" applyNumberFormat="1" applyFont="1" applyBorder="1" applyAlignment="1">
      <alignment horizontal="center" vertical="top"/>
    </xf>
    <xf numFmtId="3" fontId="10" fillId="0" borderId="17" xfId="0" applyNumberFormat="1" applyFont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top"/>
    </xf>
    <xf numFmtId="3" fontId="10" fillId="0" borderId="13" xfId="0" applyNumberFormat="1" applyFont="1" applyBorder="1" applyAlignment="1">
      <alignment horizontal="center" vertical="top"/>
    </xf>
    <xf numFmtId="3" fontId="10" fillId="0" borderId="13" xfId="0" applyNumberFormat="1" applyFont="1" applyFill="1" applyBorder="1" applyAlignment="1">
      <alignment horizontal="center" vertical="top"/>
    </xf>
    <xf numFmtId="3" fontId="10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3" fontId="12" fillId="0" borderId="11" xfId="0" applyNumberFormat="1" applyFont="1" applyFill="1" applyBorder="1" applyAlignment="1">
      <alignment horizontal="center" vertical="top"/>
    </xf>
    <xf numFmtId="3" fontId="10" fillId="0" borderId="11" xfId="58" applyNumberFormat="1" applyFont="1" applyBorder="1" applyAlignment="1">
      <alignment horizontal="center" vertical="top"/>
    </xf>
    <xf numFmtId="3" fontId="9" fillId="0" borderId="11" xfId="58" applyNumberFormat="1" applyFont="1" applyBorder="1" applyAlignment="1">
      <alignment horizontal="center" vertical="top"/>
    </xf>
    <xf numFmtId="172" fontId="9" fillId="0" borderId="11" xfId="58" applyNumberFormat="1" applyFont="1" applyBorder="1" applyAlignment="1">
      <alignment horizontal="center" vertical="top"/>
    </xf>
    <xf numFmtId="172" fontId="9" fillId="0" borderId="14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9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10" fillId="0" borderId="11" xfId="0" applyNumberFormat="1" applyFont="1" applyFill="1" applyBorder="1" applyAlignment="1" applyProtection="1">
      <alignment horizontal="center" vertical="top"/>
      <protection locked="0"/>
    </xf>
    <xf numFmtId="172" fontId="10" fillId="0" borderId="17" xfId="0" applyNumberFormat="1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center" vertical="top"/>
    </xf>
    <xf numFmtId="172" fontId="10" fillId="0" borderId="13" xfId="0" applyNumberFormat="1" applyFont="1" applyBorder="1" applyAlignment="1">
      <alignment horizontal="center" vertical="top"/>
    </xf>
    <xf numFmtId="172" fontId="10" fillId="0" borderId="13" xfId="0" applyNumberFormat="1" applyFont="1" applyFill="1" applyBorder="1" applyAlignment="1">
      <alignment horizontal="center" vertical="top"/>
    </xf>
    <xf numFmtId="172" fontId="10" fillId="0" borderId="11" xfId="0" applyNumberFormat="1" applyFont="1" applyFill="1" applyBorder="1" applyAlignment="1">
      <alignment horizontal="center" vertical="top"/>
    </xf>
    <xf numFmtId="172" fontId="12" fillId="0" borderId="11" xfId="0" applyNumberFormat="1" applyFont="1" applyBorder="1" applyAlignment="1">
      <alignment horizontal="center" vertical="top"/>
    </xf>
    <xf numFmtId="172" fontId="12" fillId="0" borderId="11" xfId="0" applyNumberFormat="1" applyFont="1" applyFill="1" applyBorder="1" applyAlignment="1">
      <alignment horizontal="center" vertical="top"/>
    </xf>
    <xf numFmtId="172" fontId="10" fillId="0" borderId="11" xfId="58" applyNumberFormat="1" applyFont="1" applyBorder="1" applyAlignment="1">
      <alignment horizontal="center" vertical="top"/>
    </xf>
    <xf numFmtId="172" fontId="13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172" fontId="3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zoomScalePageLayoutView="0" workbookViewId="0" topLeftCell="A7">
      <selection activeCell="F40" sqref="F40"/>
    </sheetView>
  </sheetViews>
  <sheetFormatPr defaultColWidth="9.140625" defaultRowHeight="12.75"/>
  <cols>
    <col min="1" max="1" width="6.00390625" style="111" customWidth="1"/>
    <col min="2" max="2" width="98.57421875" style="1" customWidth="1"/>
    <col min="3" max="3" width="25.421875" style="111" customWidth="1"/>
    <col min="4" max="5" width="13.7109375" style="3" hidden="1" customWidth="1"/>
    <col min="6" max="7" width="13.7109375" style="3" customWidth="1"/>
    <col min="8" max="8" width="12.00390625" style="111" customWidth="1"/>
    <col min="9" max="9" width="12.57421875" style="111" bestFit="1" customWidth="1"/>
    <col min="10" max="16384" width="9.140625" style="111" customWidth="1"/>
  </cols>
  <sheetData>
    <row r="1" spans="4:8" ht="15.75">
      <c r="D1" s="111"/>
      <c r="F1" s="108"/>
      <c r="G1" s="121" t="s">
        <v>60</v>
      </c>
      <c r="H1" s="121"/>
    </row>
    <row r="2" spans="4:8" ht="15.75">
      <c r="D2" s="111"/>
      <c r="F2" s="109"/>
      <c r="G2" s="122" t="s">
        <v>0</v>
      </c>
      <c r="H2" s="122"/>
    </row>
    <row r="3" spans="4:8" ht="15.75">
      <c r="D3" s="111"/>
      <c r="F3" s="109"/>
      <c r="G3" s="122" t="s">
        <v>1</v>
      </c>
      <c r="H3" s="122"/>
    </row>
    <row r="4" spans="4:8" ht="20.25" customHeight="1">
      <c r="D4" s="111"/>
      <c r="F4" s="109"/>
      <c r="G4" s="122" t="s">
        <v>61</v>
      </c>
      <c r="H4" s="122"/>
    </row>
    <row r="5" ht="4.5" customHeight="1">
      <c r="C5" s="2"/>
    </row>
    <row r="6" spans="1:8" s="4" customFormat="1" ht="30.75" customHeight="1">
      <c r="A6" s="118" t="s">
        <v>55</v>
      </c>
      <c r="B6" s="118"/>
      <c r="C6" s="118"/>
      <c r="D6" s="118"/>
      <c r="E6" s="118"/>
      <c r="F6" s="118"/>
      <c r="G6" s="118"/>
      <c r="H6" s="118"/>
    </row>
    <row r="7" spans="1:8" ht="36.75" customHeight="1">
      <c r="A7" s="119" t="s">
        <v>54</v>
      </c>
      <c r="B7" s="119"/>
      <c r="C7" s="119"/>
      <c r="D7" s="119"/>
      <c r="E7" s="119"/>
      <c r="F7" s="119"/>
      <c r="G7" s="119"/>
      <c r="H7" s="119"/>
    </row>
    <row r="8" spans="1:8" ht="6" customHeight="1">
      <c r="A8" s="113"/>
      <c r="B8" s="113"/>
      <c r="C8" s="113"/>
      <c r="D8" s="113"/>
      <c r="E8" s="113"/>
      <c r="F8" s="113"/>
      <c r="G8" s="113"/>
      <c r="H8" s="5"/>
    </row>
    <row r="9" spans="1:8" ht="13.5" customHeight="1">
      <c r="A9" s="6"/>
      <c r="B9" s="6"/>
      <c r="D9" s="111"/>
      <c r="E9" s="123"/>
      <c r="F9" s="123"/>
      <c r="G9" s="114" t="s">
        <v>2</v>
      </c>
      <c r="H9" s="5"/>
    </row>
    <row r="10" ht="3.75" customHeight="1" hidden="1"/>
    <row r="11" spans="1:3" ht="12.75" hidden="1">
      <c r="A11" s="7"/>
      <c r="B11" s="8"/>
      <c r="C11" s="7"/>
    </row>
    <row r="12" spans="1:11" ht="27" customHeight="1">
      <c r="A12" s="10" t="s">
        <v>3</v>
      </c>
      <c r="B12" s="11" t="s">
        <v>39</v>
      </c>
      <c r="C12" s="11" t="s">
        <v>4</v>
      </c>
      <c r="D12" s="12" t="s">
        <v>43</v>
      </c>
      <c r="E12" s="98" t="s">
        <v>51</v>
      </c>
      <c r="F12" s="12" t="s">
        <v>31</v>
      </c>
      <c r="G12" s="12" t="s">
        <v>42</v>
      </c>
      <c r="H12" s="12" t="s">
        <v>50</v>
      </c>
      <c r="I12" s="97"/>
      <c r="J12" s="60"/>
      <c r="K12" s="60"/>
    </row>
    <row r="13" spans="1:11" ht="12.75">
      <c r="A13" s="13">
        <v>1</v>
      </c>
      <c r="B13" s="14" t="s">
        <v>5</v>
      </c>
      <c r="C13" s="15" t="s">
        <v>6</v>
      </c>
      <c r="D13" s="78">
        <f>D15-D19</f>
        <v>735750</v>
      </c>
      <c r="E13" s="101">
        <f>E15-E19</f>
        <v>1241565.4000000004</v>
      </c>
      <c r="F13" s="67">
        <f>F15-F19</f>
        <v>1305482</v>
      </c>
      <c r="G13" s="67">
        <f>G15-G19</f>
        <v>-120000</v>
      </c>
      <c r="H13" s="67">
        <f>H15-H19</f>
        <v>-140000</v>
      </c>
      <c r="I13" s="96"/>
      <c r="J13" s="3"/>
      <c r="K13" s="3"/>
    </row>
    <row r="14" spans="1:11" ht="12.75">
      <c r="A14" s="16"/>
      <c r="B14" s="17" t="s">
        <v>40</v>
      </c>
      <c r="C14" s="18"/>
      <c r="D14" s="61"/>
      <c r="E14" s="61"/>
      <c r="F14" s="52"/>
      <c r="G14" s="52"/>
      <c r="H14" s="52"/>
      <c r="I14" s="96"/>
      <c r="J14" s="3"/>
      <c r="K14" s="3"/>
    </row>
    <row r="15" spans="1:11" ht="12.75">
      <c r="A15" s="16"/>
      <c r="B15" s="14" t="s">
        <v>7</v>
      </c>
      <c r="C15" s="15" t="s">
        <v>8</v>
      </c>
      <c r="D15" s="79">
        <f>D16</f>
        <v>8155750</v>
      </c>
      <c r="E15" s="102">
        <f>E16</f>
        <v>6991565.4</v>
      </c>
      <c r="F15" s="51">
        <f>F16</f>
        <v>6155482</v>
      </c>
      <c r="G15" s="51">
        <f>G16</f>
        <v>4830000</v>
      </c>
      <c r="H15" s="51">
        <f>H16</f>
        <v>4940000</v>
      </c>
      <c r="I15" s="96"/>
      <c r="J15" s="3"/>
      <c r="K15" s="3"/>
    </row>
    <row r="16" spans="1:11" ht="12.75">
      <c r="A16" s="16"/>
      <c r="B16" s="19" t="s">
        <v>53</v>
      </c>
      <c r="C16" s="20" t="s">
        <v>9</v>
      </c>
      <c r="D16" s="77">
        <f>D20+D27+610056-D23-D33-105444</f>
        <v>8155750</v>
      </c>
      <c r="E16" s="73">
        <f>E20+E27+1349386-E23-E33-596444</f>
        <v>6991565.4</v>
      </c>
      <c r="F16" s="52">
        <f>F20+F27+722741-F23-F33-197683</f>
        <v>6155482</v>
      </c>
      <c r="G16" s="52">
        <f>G20+G27+178551-G23-G33-58551</f>
        <v>4830000</v>
      </c>
      <c r="H16" s="52">
        <f>H20+H27+154103-H23-H33-54103</f>
        <v>4940000</v>
      </c>
      <c r="I16" s="96"/>
      <c r="J16" s="3"/>
      <c r="K16" s="3"/>
    </row>
    <row r="17" spans="1:11" ht="12.75">
      <c r="A17" s="16"/>
      <c r="B17" s="21" t="s">
        <v>10</v>
      </c>
      <c r="C17" s="22"/>
      <c r="D17" s="62"/>
      <c r="E17" s="62"/>
      <c r="F17" s="92"/>
      <c r="G17" s="93"/>
      <c r="H17" s="93"/>
      <c r="I17" s="96"/>
      <c r="J17" s="3"/>
      <c r="K17" s="3"/>
    </row>
    <row r="18" spans="1:11" ht="12.75">
      <c r="A18" s="16"/>
      <c r="B18" s="17" t="s">
        <v>11</v>
      </c>
      <c r="C18" s="18"/>
      <c r="D18" s="61"/>
      <c r="E18" s="61"/>
      <c r="F18" s="77"/>
      <c r="G18" s="52"/>
      <c r="H18" s="52"/>
      <c r="I18" s="96"/>
      <c r="J18" s="3"/>
      <c r="K18" s="3"/>
    </row>
    <row r="19" spans="1:11" ht="12.75">
      <c r="A19" s="16"/>
      <c r="B19" s="14" t="s">
        <v>7</v>
      </c>
      <c r="C19" s="15" t="s">
        <v>12</v>
      </c>
      <c r="D19" s="79">
        <f>D20</f>
        <v>7420000</v>
      </c>
      <c r="E19" s="102">
        <f>E20</f>
        <v>5750000</v>
      </c>
      <c r="F19" s="51">
        <f>F20</f>
        <v>4850000</v>
      </c>
      <c r="G19" s="51">
        <f>G20</f>
        <v>4950000</v>
      </c>
      <c r="H19" s="51">
        <f>H20</f>
        <v>5080000</v>
      </c>
      <c r="I19" s="96"/>
      <c r="J19" s="3"/>
      <c r="K19" s="3"/>
    </row>
    <row r="20" spans="1:11" ht="12.75">
      <c r="A20" s="16"/>
      <c r="B20" s="19" t="s">
        <v>52</v>
      </c>
      <c r="C20" s="20" t="s">
        <v>13</v>
      </c>
      <c r="D20" s="77">
        <f>4770000+2650000</f>
        <v>7420000</v>
      </c>
      <c r="E20" s="73">
        <f>5750000</f>
        <v>5750000</v>
      </c>
      <c r="F20" s="52">
        <v>4850000</v>
      </c>
      <c r="G20" s="52">
        <v>4950000</v>
      </c>
      <c r="H20" s="52">
        <v>5080000</v>
      </c>
      <c r="I20" s="96"/>
      <c r="J20" s="3"/>
      <c r="K20" s="3"/>
    </row>
    <row r="21" spans="1:11" ht="15" customHeight="1">
      <c r="A21" s="23"/>
      <c r="B21" s="24" t="s">
        <v>10</v>
      </c>
      <c r="C21" s="25"/>
      <c r="D21" s="62"/>
      <c r="E21" s="62"/>
      <c r="F21" s="92"/>
      <c r="G21" s="93"/>
      <c r="H21" s="93"/>
      <c r="I21" s="96"/>
      <c r="J21" s="3"/>
      <c r="K21" s="3"/>
    </row>
    <row r="22" spans="1:11" ht="17.25" customHeight="1">
      <c r="A22" s="26">
        <v>2</v>
      </c>
      <c r="B22" s="27" t="s">
        <v>44</v>
      </c>
      <c r="C22" s="28" t="s">
        <v>14</v>
      </c>
      <c r="D22" s="80">
        <f>D24-D27</f>
        <v>-233138</v>
      </c>
      <c r="E22" s="103">
        <f>E23-E27</f>
        <v>-492123.3999999999</v>
      </c>
      <c r="F22" s="66">
        <f>F23-F27</f>
        <v>-789924</v>
      </c>
      <c r="G22" s="66"/>
      <c r="H22" s="66"/>
      <c r="I22" s="96"/>
      <c r="J22" s="3"/>
      <c r="K22" s="3"/>
    </row>
    <row r="23" spans="1:11" ht="27.75" customHeight="1">
      <c r="A23" s="16"/>
      <c r="B23" s="68" t="s">
        <v>45</v>
      </c>
      <c r="C23" s="29" t="s">
        <v>32</v>
      </c>
      <c r="D23" s="81">
        <f>D24</f>
        <v>1055000</v>
      </c>
      <c r="E23" s="104">
        <f>E24+E26</f>
        <v>1095457</v>
      </c>
      <c r="F23" s="53">
        <f>F24+F26</f>
        <v>981562</v>
      </c>
      <c r="G23" s="53">
        <f>G24+G26</f>
        <v>974477</v>
      </c>
      <c r="H23" s="53">
        <f>H24+H26</f>
        <v>1038517</v>
      </c>
      <c r="I23" s="96"/>
      <c r="J23" s="3"/>
      <c r="K23" s="3"/>
    </row>
    <row r="24" spans="1:11" ht="25.5">
      <c r="A24" s="16"/>
      <c r="B24" s="30" t="s">
        <v>46</v>
      </c>
      <c r="C24" s="25" t="s">
        <v>33</v>
      </c>
      <c r="D24" s="76">
        <f>D25+D26</f>
        <v>1055000</v>
      </c>
      <c r="E24" s="72">
        <f>E25</f>
        <v>791157</v>
      </c>
      <c r="F24" s="54">
        <f>F25</f>
        <v>981562</v>
      </c>
      <c r="G24" s="54">
        <f>G25</f>
        <v>974477</v>
      </c>
      <c r="H24" s="54">
        <f>H25</f>
        <v>1038517</v>
      </c>
      <c r="I24" s="96"/>
      <c r="J24" s="3"/>
      <c r="K24" s="3"/>
    </row>
    <row r="25" spans="1:11" ht="12.75">
      <c r="A25" s="16"/>
      <c r="B25" s="31" t="s">
        <v>41</v>
      </c>
      <c r="C25" s="25"/>
      <c r="D25" s="76">
        <f>D29</f>
        <v>805000</v>
      </c>
      <c r="E25" s="72">
        <f>E29</f>
        <v>791157</v>
      </c>
      <c r="F25" s="54">
        <v>981562</v>
      </c>
      <c r="G25" s="54">
        <f>G29</f>
        <v>974477</v>
      </c>
      <c r="H25" s="54">
        <f>H29</f>
        <v>1038517</v>
      </c>
      <c r="I25" s="96"/>
      <c r="J25" s="3"/>
      <c r="K25" s="3"/>
    </row>
    <row r="26" spans="1:11" ht="12.75" hidden="1">
      <c r="A26" s="16"/>
      <c r="B26" s="69" t="s">
        <v>49</v>
      </c>
      <c r="C26" s="25"/>
      <c r="D26" s="76">
        <v>250000</v>
      </c>
      <c r="E26" s="72">
        <v>304300</v>
      </c>
      <c r="F26" s="54"/>
      <c r="G26" s="54"/>
      <c r="H26" s="54"/>
      <c r="I26" s="96"/>
      <c r="J26" s="3"/>
      <c r="K26" s="3"/>
    </row>
    <row r="27" spans="1:11" ht="27" customHeight="1">
      <c r="A27" s="16"/>
      <c r="B27" s="68" t="s">
        <v>47</v>
      </c>
      <c r="C27" s="29" t="s">
        <v>34</v>
      </c>
      <c r="D27" s="81">
        <f>D28</f>
        <v>1288138</v>
      </c>
      <c r="E27" s="104">
        <f>E28</f>
        <v>1587580.4</v>
      </c>
      <c r="F27" s="89">
        <f>F28</f>
        <v>1771486</v>
      </c>
      <c r="G27" s="89">
        <f>G28</f>
        <v>974477</v>
      </c>
      <c r="H27" s="89">
        <f>H28</f>
        <v>1038517</v>
      </c>
      <c r="I27" s="96"/>
      <c r="J27" s="3"/>
      <c r="K27" s="3"/>
    </row>
    <row r="28" spans="1:11" ht="25.5">
      <c r="A28" s="32"/>
      <c r="B28" s="33" t="s">
        <v>48</v>
      </c>
      <c r="C28" s="25" t="s">
        <v>35</v>
      </c>
      <c r="D28" s="82">
        <f>D29+D30+D32+D31</f>
        <v>1288138</v>
      </c>
      <c r="E28" s="83">
        <f>E29+E30+E32+E31</f>
        <v>1587580.4</v>
      </c>
      <c r="F28" s="65">
        <f>F29+F30+F32+F31</f>
        <v>1771486</v>
      </c>
      <c r="G28" s="65">
        <f>G29+G30+G32</f>
        <v>974477</v>
      </c>
      <c r="H28" s="65">
        <f>H29+H30+H32</f>
        <v>1038517</v>
      </c>
      <c r="I28" s="96"/>
      <c r="J28" s="3"/>
      <c r="K28" s="3"/>
    </row>
    <row r="29" spans="1:11" ht="12.75">
      <c r="A29" s="16"/>
      <c r="B29" s="31" t="s">
        <v>41</v>
      </c>
      <c r="C29" s="25"/>
      <c r="D29" s="76">
        <v>805000</v>
      </c>
      <c r="E29" s="72">
        <v>791157</v>
      </c>
      <c r="F29" s="54">
        <v>981562</v>
      </c>
      <c r="G29" s="54">
        <v>974477</v>
      </c>
      <c r="H29" s="54">
        <v>1038517</v>
      </c>
      <c r="I29" s="96"/>
      <c r="J29" s="3"/>
      <c r="K29" s="3"/>
    </row>
    <row r="30" spans="1:11" s="36" customFormat="1" ht="13.5" customHeight="1" hidden="1">
      <c r="A30" s="34"/>
      <c r="B30" s="70" t="s">
        <v>15</v>
      </c>
      <c r="C30" s="35"/>
      <c r="D30" s="82">
        <v>233138</v>
      </c>
      <c r="E30" s="105">
        <v>89923.4</v>
      </c>
      <c r="F30" s="110">
        <v>89924</v>
      </c>
      <c r="G30" s="110"/>
      <c r="H30" s="110"/>
      <c r="I30" s="96"/>
      <c r="J30" s="3"/>
      <c r="K30" s="3"/>
    </row>
    <row r="31" spans="1:11" s="36" customFormat="1" ht="13.5" customHeight="1" hidden="1">
      <c r="A31" s="34"/>
      <c r="B31" s="94" t="s">
        <v>30</v>
      </c>
      <c r="C31" s="95"/>
      <c r="D31" s="72">
        <v>250000</v>
      </c>
      <c r="E31" s="72">
        <v>402200</v>
      </c>
      <c r="F31" s="110">
        <v>700000</v>
      </c>
      <c r="G31" s="110"/>
      <c r="H31" s="110"/>
      <c r="I31" s="96"/>
      <c r="J31" s="3"/>
      <c r="K31" s="3"/>
    </row>
    <row r="32" spans="1:11" s="36" customFormat="1" ht="15" customHeight="1" hidden="1">
      <c r="A32" s="34"/>
      <c r="B32" s="94" t="s">
        <v>49</v>
      </c>
      <c r="C32" s="35"/>
      <c r="D32" s="84"/>
      <c r="E32" s="106">
        <v>304300</v>
      </c>
      <c r="F32" s="55"/>
      <c r="G32" s="110"/>
      <c r="H32" s="110"/>
      <c r="I32" s="96"/>
      <c r="J32" s="3"/>
      <c r="K32" s="3"/>
    </row>
    <row r="33" spans="1:11" ht="16.5" customHeight="1">
      <c r="A33" s="37">
        <v>3</v>
      </c>
      <c r="B33" s="38" t="s">
        <v>16</v>
      </c>
      <c r="C33" s="28" t="s">
        <v>17</v>
      </c>
      <c r="D33" s="85">
        <f>D35</f>
        <v>2000</v>
      </c>
      <c r="E33" s="107">
        <f aca="true" t="shared" si="0" ref="D33:H34">E34</f>
        <v>3500</v>
      </c>
      <c r="F33" s="57">
        <f t="shared" si="0"/>
        <v>9500</v>
      </c>
      <c r="G33" s="91">
        <f t="shared" si="0"/>
        <v>240000</v>
      </c>
      <c r="H33" s="91">
        <f t="shared" si="0"/>
        <v>240000</v>
      </c>
      <c r="I33" s="96"/>
      <c r="J33" s="3"/>
      <c r="K33" s="3"/>
    </row>
    <row r="34" spans="1:11" ht="16.5" customHeight="1">
      <c r="A34" s="13"/>
      <c r="B34" s="21" t="s">
        <v>18</v>
      </c>
      <c r="C34" s="40" t="s">
        <v>19</v>
      </c>
      <c r="D34" s="86">
        <f t="shared" si="0"/>
        <v>2000</v>
      </c>
      <c r="E34" s="87">
        <f t="shared" si="0"/>
        <v>3500</v>
      </c>
      <c r="F34" s="58">
        <f t="shared" si="0"/>
        <v>9500</v>
      </c>
      <c r="G34" s="56">
        <f t="shared" si="0"/>
        <v>240000</v>
      </c>
      <c r="H34" s="56">
        <f t="shared" si="0"/>
        <v>240000</v>
      </c>
      <c r="I34" s="96"/>
      <c r="J34" s="3"/>
      <c r="K34" s="3"/>
    </row>
    <row r="35" spans="1:11" ht="29.25" customHeight="1">
      <c r="A35" s="16"/>
      <c r="B35" s="21" t="s">
        <v>20</v>
      </c>
      <c r="C35" s="25" t="s">
        <v>21</v>
      </c>
      <c r="D35" s="86">
        <v>2000</v>
      </c>
      <c r="E35" s="87">
        <v>3500</v>
      </c>
      <c r="F35" s="58">
        <v>9500</v>
      </c>
      <c r="G35" s="56">
        <v>240000</v>
      </c>
      <c r="H35" s="56">
        <v>240000</v>
      </c>
      <c r="I35" s="96"/>
      <c r="J35" s="3"/>
      <c r="K35" s="3"/>
    </row>
    <row r="36" spans="1:11" ht="63.75" customHeight="1" hidden="1">
      <c r="A36" s="16"/>
      <c r="B36" s="21"/>
      <c r="C36" s="25"/>
      <c r="D36" s="87"/>
      <c r="E36" s="39"/>
      <c r="F36" s="39"/>
      <c r="G36" s="39"/>
      <c r="H36" s="39"/>
      <c r="I36" s="96"/>
      <c r="J36" s="3"/>
      <c r="K36" s="3"/>
    </row>
    <row r="37" spans="1:11" ht="15.75" customHeight="1">
      <c r="A37" s="37">
        <v>4</v>
      </c>
      <c r="B37" s="41" t="s">
        <v>22</v>
      </c>
      <c r="C37" s="15" t="s">
        <v>38</v>
      </c>
      <c r="D37" s="71">
        <f>D39-D38</f>
        <v>105444</v>
      </c>
      <c r="E37" s="99">
        <f>E39-E38</f>
        <v>596444</v>
      </c>
      <c r="F37" s="59">
        <f>F39-F38</f>
        <v>197683</v>
      </c>
      <c r="G37" s="59">
        <f>G39-G38</f>
        <v>58551</v>
      </c>
      <c r="H37" s="59">
        <f>H39-H38</f>
        <v>54103</v>
      </c>
      <c r="I37" s="96"/>
      <c r="J37" s="3"/>
      <c r="K37" s="3"/>
    </row>
    <row r="38" spans="1:9" ht="12.75">
      <c r="A38" s="16"/>
      <c r="B38" s="42" t="s">
        <v>23</v>
      </c>
      <c r="C38" s="25" t="s">
        <v>36</v>
      </c>
      <c r="D38" s="72">
        <f>D16+D23+D33+24022881</f>
        <v>33235631</v>
      </c>
      <c r="E38" s="72">
        <f>E16+E23+E33+25517160.8</f>
        <v>33607683.2</v>
      </c>
      <c r="F38" s="63">
        <f>F16+F23+F33+33959090.34585</f>
        <v>41105634.34585</v>
      </c>
      <c r="G38" s="63">
        <f>G16+G23+G33+31564450.68583</f>
        <v>37608927.68583</v>
      </c>
      <c r="H38" s="63">
        <f>H16+H23+H33+25019327.46423</f>
        <v>31237844.46423</v>
      </c>
      <c r="I38" s="96"/>
    </row>
    <row r="39" spans="1:9" ht="12.75">
      <c r="A39" s="23"/>
      <c r="B39" s="42" t="s">
        <v>24</v>
      </c>
      <c r="C39" s="25" t="s">
        <v>37</v>
      </c>
      <c r="D39" s="73">
        <f>D19+D27+24632937</f>
        <v>33341075</v>
      </c>
      <c r="E39" s="73">
        <f>E19+E27+26866546.8</f>
        <v>34204127.2</v>
      </c>
      <c r="F39" s="64">
        <f>F19+F27+34681831.34585</f>
        <v>41303317.34585</v>
      </c>
      <c r="G39" s="64">
        <f>G19+G27+31743001.68583</f>
        <v>37667478.68583</v>
      </c>
      <c r="H39" s="64">
        <f>H19+H27+25173430.46423</f>
        <v>31291947.46423</v>
      </c>
      <c r="I39" s="96"/>
    </row>
    <row r="40" spans="1:9" ht="7.5" customHeight="1">
      <c r="A40" s="16"/>
      <c r="B40" s="8"/>
      <c r="C40" s="43"/>
      <c r="D40" s="74"/>
      <c r="E40" s="74"/>
      <c r="F40" s="9"/>
      <c r="G40" s="9"/>
      <c r="H40" s="9"/>
      <c r="I40" s="96"/>
    </row>
    <row r="41" spans="1:9" ht="15" customHeight="1">
      <c r="A41" s="16"/>
      <c r="B41" s="44" t="s">
        <v>25</v>
      </c>
      <c r="C41" s="45" t="s">
        <v>26</v>
      </c>
      <c r="D41" s="75">
        <f>D13+D22+D37+D33</f>
        <v>610056</v>
      </c>
      <c r="E41" s="100">
        <f>E13+E22+E37+E33</f>
        <v>1349386.0000000005</v>
      </c>
      <c r="F41" s="90">
        <f>F13+F22+F37+F33</f>
        <v>722741</v>
      </c>
      <c r="G41" s="90">
        <f>G13+G22+G37+G33</f>
        <v>178551</v>
      </c>
      <c r="H41" s="90">
        <f>H13+H22+H37+H33</f>
        <v>154103</v>
      </c>
      <c r="I41" s="96"/>
    </row>
    <row r="42" spans="1:9" ht="13.5" customHeight="1">
      <c r="A42" s="23"/>
      <c r="B42" s="14" t="s">
        <v>27</v>
      </c>
      <c r="C42" s="22"/>
      <c r="D42" s="88"/>
      <c r="E42" s="46"/>
      <c r="F42" s="47"/>
      <c r="G42" s="47"/>
      <c r="H42" s="47"/>
      <c r="I42" s="96"/>
    </row>
    <row r="43" ht="12.75" hidden="1">
      <c r="I43" s="96"/>
    </row>
    <row r="44" ht="12.75" hidden="1">
      <c r="I44" s="96"/>
    </row>
    <row r="45" ht="12.75" hidden="1">
      <c r="I45" s="96"/>
    </row>
    <row r="46" ht="12.75" hidden="1">
      <c r="I46" s="96"/>
    </row>
    <row r="47" ht="12.75" hidden="1">
      <c r="I47" s="96"/>
    </row>
    <row r="48" ht="12.75" hidden="1">
      <c r="I48" s="96"/>
    </row>
    <row r="49" ht="8.25" customHeight="1" hidden="1">
      <c r="I49" s="96"/>
    </row>
    <row r="50" ht="6" customHeight="1" hidden="1">
      <c r="I50" s="96"/>
    </row>
    <row r="51" ht="6.75" customHeight="1" hidden="1">
      <c r="I51" s="96"/>
    </row>
    <row r="52" ht="6.75" customHeight="1" hidden="1">
      <c r="I52" s="96"/>
    </row>
    <row r="53" spans="6:8" ht="12.75" customHeight="1">
      <c r="F53" s="111"/>
      <c r="G53" s="48"/>
      <c r="H53" s="116" t="s">
        <v>56</v>
      </c>
    </row>
    <row r="54" spans="1:8" s="49" customFormat="1" ht="39" customHeight="1">
      <c r="A54" s="124" t="s">
        <v>57</v>
      </c>
      <c r="B54" s="125"/>
      <c r="C54" s="117" t="s">
        <v>28</v>
      </c>
      <c r="D54" s="117"/>
      <c r="E54" s="117"/>
      <c r="F54" s="117"/>
      <c r="G54" s="117"/>
      <c r="H54" s="117"/>
    </row>
    <row r="55" spans="1:9" s="49" customFormat="1" ht="17.25" customHeight="1">
      <c r="A55" s="120" t="s">
        <v>58</v>
      </c>
      <c r="B55" s="120"/>
      <c r="C55" s="117" t="s">
        <v>1</v>
      </c>
      <c r="D55" s="117"/>
      <c r="E55" s="117"/>
      <c r="F55" s="117"/>
      <c r="G55" s="117"/>
      <c r="H55" s="117"/>
      <c r="I55" s="50"/>
    </row>
    <row r="56" spans="1:7" s="49" customFormat="1" ht="9.75" customHeight="1">
      <c r="A56" s="112"/>
      <c r="B56" s="112"/>
      <c r="C56" s="115"/>
      <c r="D56" s="50"/>
      <c r="E56" s="50"/>
      <c r="F56" s="50"/>
      <c r="G56" s="50"/>
    </row>
    <row r="57" spans="1:8" s="49" customFormat="1" ht="17.25" customHeight="1">
      <c r="A57" s="120" t="s">
        <v>59</v>
      </c>
      <c r="B57" s="120"/>
      <c r="C57" s="117" t="s">
        <v>29</v>
      </c>
      <c r="D57" s="117"/>
      <c r="E57" s="117"/>
      <c r="F57" s="117"/>
      <c r="G57" s="117"/>
      <c r="H57" s="117"/>
    </row>
    <row r="69" spans="1:14" s="3" customFormat="1" ht="12.75">
      <c r="A69" s="111"/>
      <c r="B69" s="1"/>
      <c r="C69" s="111"/>
      <c r="H69" s="111"/>
      <c r="I69" s="111"/>
      <c r="J69" s="111"/>
      <c r="K69" s="111"/>
      <c r="L69" s="111"/>
      <c r="M69" s="111"/>
      <c r="N69" s="111"/>
    </row>
    <row r="73" spans="1:14" s="3" customFormat="1" ht="12.75">
      <c r="A73" s="111"/>
      <c r="B73" s="1"/>
      <c r="C73" s="111"/>
      <c r="H73" s="111"/>
      <c r="I73" s="111"/>
      <c r="J73" s="111"/>
      <c r="K73" s="111"/>
      <c r="L73" s="111"/>
      <c r="M73" s="111"/>
      <c r="N73" s="111"/>
    </row>
    <row r="74" spans="1:14" s="3" customFormat="1" ht="12.75">
      <c r="A74" s="111"/>
      <c r="B74" s="1"/>
      <c r="C74" s="111"/>
      <c r="H74" s="111"/>
      <c r="I74" s="111"/>
      <c r="J74" s="111"/>
      <c r="K74" s="111"/>
      <c r="L74" s="111"/>
      <c r="M74" s="111"/>
      <c r="N74" s="111"/>
    </row>
    <row r="77" spans="1:14" s="3" customFormat="1" ht="12.75">
      <c r="A77" s="111"/>
      <c r="B77" s="1"/>
      <c r="C77" s="111"/>
      <c r="H77" s="111"/>
      <c r="I77" s="111"/>
      <c r="J77" s="111"/>
      <c r="K77" s="111"/>
      <c r="L77" s="111"/>
      <c r="M77" s="111"/>
      <c r="N77" s="111"/>
    </row>
  </sheetData>
  <sheetProtection/>
  <mergeCells count="13">
    <mergeCell ref="A54:B54"/>
    <mergeCell ref="C54:H54"/>
    <mergeCell ref="A55:B55"/>
    <mergeCell ref="C55:H55"/>
    <mergeCell ref="A6:H6"/>
    <mergeCell ref="A7:H7"/>
    <mergeCell ref="A57:B57"/>
    <mergeCell ref="C57:H57"/>
    <mergeCell ref="G1:H1"/>
    <mergeCell ref="G2:H2"/>
    <mergeCell ref="G3:H3"/>
    <mergeCell ref="G4:H4"/>
    <mergeCell ref="E9:F9"/>
  </mergeCells>
  <printOptions horizontalCentered="1"/>
  <pageMargins left="0.18" right="0.16" top="0.3937007874015748" bottom="0.3937007874015748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Сафонова Ирина Александровна</cp:lastModifiedBy>
  <cp:lastPrinted>2022-03-01T07:46:16Z</cp:lastPrinted>
  <dcterms:created xsi:type="dcterms:W3CDTF">2018-04-13T07:14:35Z</dcterms:created>
  <dcterms:modified xsi:type="dcterms:W3CDTF">2022-04-05T11:09:11Z</dcterms:modified>
  <cp:category/>
  <cp:version/>
  <cp:contentType/>
  <cp:contentStatus/>
</cp:coreProperties>
</file>